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55" windowHeight="8055" activeTab="0"/>
  </bookViews>
  <sheets>
    <sheet name="стр1" sheetId="1" r:id="rId1"/>
  </sheets>
  <definedNames>
    <definedName name="_xlnm.Print_Area" localSheetId="0">'стр1'!$A$1:$GW$31</definedName>
  </definedNames>
  <calcPr fullCalcOnLoad="1"/>
</workbook>
</file>

<file path=xl/sharedStrings.xml><?xml version="1.0" encoding="utf-8"?>
<sst xmlns="http://schemas.openxmlformats.org/spreadsheetml/2006/main" count="75" uniqueCount="70">
  <si>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</si>
  <si>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</si>
  <si>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</si>
  <si>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</si>
  <si>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</si>
  <si>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</si>
  <si>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</si>
  <si>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</si>
  <si>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</si>
  <si>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</si>
  <si>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</si>
  <si>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</si>
  <si>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</si>
  <si>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</si>
  <si>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</si>
  <si>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</si>
  <si>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</si>
  <si>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</si>
  <si>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</si>
  <si>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</si>
  <si>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</si>
  <si>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</si>
  <si>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</si>
  <si>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</si>
  <si>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</si>
  <si>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</si>
  <si>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</si>
  <si>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</si>
  <si>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сельсовета</t>
  </si>
  <si>
    <t>премия</t>
  </si>
  <si>
    <t>Всего в месяц, руб.
((гр. 5 + гр. 6 + гр. 7 + гр. 8 + гр.9 + гр.10) х гр. 4)</t>
  </si>
  <si>
    <t>Дом культуры</t>
  </si>
  <si>
    <t>Уборщик служебных помещений</t>
  </si>
  <si>
    <t>Доплата до МРОТ</t>
  </si>
  <si>
    <t xml:space="preserve">Приказом организации от </t>
  </si>
  <si>
    <t>Номер 
документа</t>
  </si>
  <si>
    <t>30%</t>
  </si>
  <si>
    <t>70%</t>
  </si>
  <si>
    <t>10%</t>
  </si>
  <si>
    <t>глава сельсовета</t>
  </si>
  <si>
    <t>Тарифная ставка (оклад) и  денежное содержание руб.</t>
  </si>
  <si>
    <t>Глава сельсовета</t>
  </si>
  <si>
    <t xml:space="preserve">Надбавки (особые условия) </t>
  </si>
  <si>
    <t>ден. вознагр.</t>
  </si>
  <si>
    <t>01</t>
  </si>
  <si>
    <t>Р.К. 15%</t>
  </si>
  <si>
    <t>60%</t>
  </si>
  <si>
    <t>120%</t>
  </si>
  <si>
    <t xml:space="preserve">за стаж 
</t>
  </si>
  <si>
    <t>клссность 25%</t>
  </si>
  <si>
    <t>за работу в оперативном режиме,10%</t>
  </si>
  <si>
    <t>специалист</t>
  </si>
  <si>
    <t>Должность финансируемая за счет субвенций ФБ на выполнение передаваемых государственных полномочий</t>
  </si>
  <si>
    <t>Спорт</t>
  </si>
  <si>
    <t>спортинструктор</t>
  </si>
  <si>
    <t>АДМИНИСТРАЦИЯ МАСАЛЬСКОГО СЕЛЬСОВЕТА</t>
  </si>
  <si>
    <t>5%</t>
  </si>
  <si>
    <t>заместитель главы</t>
  </si>
  <si>
    <t>152%</t>
  </si>
  <si>
    <t>октября</t>
  </si>
  <si>
    <t>3</t>
  </si>
  <si>
    <t>М.И. Тетерина</t>
  </si>
  <si>
    <t>водитель</t>
  </si>
  <si>
    <t>115%</t>
  </si>
  <si>
    <t>заместитель главы администрации</t>
  </si>
  <si>
    <t>Н. С. Животягина</t>
  </si>
  <si>
    <t>22</t>
  </si>
  <si>
    <t xml:space="preserve">03 октября </t>
  </si>
  <si>
    <t>22-р</t>
  </si>
  <si>
    <t>03.10.2022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</si>
</sst>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3"/>
  <sheetViews>
    <sheetView tabSelected="1" view="pageBreakPreview" zoomScaleSheetLayoutView="100" zoomScalePageLayoutView="0" workbookViewId="0" topLeftCell="A9">
      <selection activeCell="FG28" sqref="FG28"/>
    </sheetView>
  </sheetViews>
  <sheetFormatPr defaultColWidth="0.875" defaultRowHeight="12.75"/>
  <cols>
    <col min="1" max="17" width="0.875" style="1" customWidth="1"/>
    <col min="18" max="18" width="0.12890625" style="1" customWidth="1"/>
    <col min="19" max="20" width="0.875" style="1" hidden="1" customWidth="1"/>
    <col min="21" max="21" width="5.375" style="1" customWidth="1"/>
    <col min="22" max="22" width="0.875" style="1" customWidth="1"/>
    <col min="23" max="23" width="0.12890625" style="1" customWidth="1"/>
    <col min="24" max="24" width="0.875" style="1" customWidth="1"/>
    <col min="25" max="25" width="0.6171875" style="1" customWidth="1"/>
    <col min="26" max="26" width="0.2421875" style="1" hidden="1" customWidth="1"/>
    <col min="27" max="29" width="0.875" style="1" hidden="1" customWidth="1"/>
    <col min="30" max="67" width="0.875" style="1" customWidth="1"/>
    <col min="68" max="68" width="0.12890625" style="1" customWidth="1"/>
    <col min="69" max="70" width="0.875" style="1" hidden="1" customWidth="1"/>
    <col min="71" max="71" width="0.875" style="1" customWidth="1"/>
    <col min="72" max="72" width="1.75390625" style="1" customWidth="1"/>
    <col min="73" max="83" width="0.875" style="1" customWidth="1"/>
    <col min="84" max="84" width="0.6171875" style="1" customWidth="1"/>
    <col min="85" max="86" width="0.875" style="1" hidden="1" customWidth="1"/>
    <col min="87" max="90" width="0.875" style="1" customWidth="1"/>
    <col min="91" max="91" width="4.75390625" style="1" customWidth="1"/>
    <col min="92" max="97" width="0.875" style="1" customWidth="1"/>
    <col min="98" max="98" width="1.37890625" style="1" customWidth="1"/>
    <col min="99" max="99" width="0.875" style="1" customWidth="1"/>
    <col min="100" max="100" width="0.37109375" style="1" customWidth="1"/>
    <col min="101" max="102" width="0.875" style="1" hidden="1" customWidth="1"/>
    <col min="103" max="103" width="3.75390625" style="1" customWidth="1"/>
    <col min="104" max="111" width="0.875" style="1" customWidth="1"/>
    <col min="112" max="112" width="0.6171875" style="1" customWidth="1"/>
    <col min="113" max="114" width="0.875" style="1" hidden="1" customWidth="1"/>
    <col min="115" max="115" width="3.875" style="1" customWidth="1"/>
    <col min="116" max="120" width="0.875" style="1" customWidth="1"/>
    <col min="121" max="121" width="1.75390625" style="1" customWidth="1"/>
    <col min="122" max="122" width="1.75390625" style="1" hidden="1" customWidth="1"/>
    <col min="123" max="123" width="0.875" style="1" customWidth="1"/>
    <col min="124" max="125" width="0.875" style="1" hidden="1" customWidth="1"/>
    <col min="126" max="126" width="0.2421875" style="1" customWidth="1"/>
    <col min="127" max="127" width="4.00390625" style="1" customWidth="1"/>
    <col min="128" max="136" width="0.875" style="1" customWidth="1"/>
    <col min="137" max="137" width="0.2421875" style="1" customWidth="1"/>
    <col min="138" max="138" width="0.875" style="1" hidden="1" customWidth="1"/>
    <col min="139" max="139" width="6.00390625" style="1" customWidth="1"/>
    <col min="140" max="140" width="8.00390625" style="1" customWidth="1"/>
    <col min="141" max="147" width="0.875" style="1" customWidth="1"/>
    <col min="148" max="148" width="2.875" style="1" customWidth="1"/>
    <col min="149" max="149" width="0.2421875" style="1" customWidth="1"/>
    <col min="150" max="151" width="0.875" style="1" hidden="1" customWidth="1"/>
    <col min="152" max="156" width="0.875" style="1" customWidth="1"/>
    <col min="157" max="157" width="0.2421875" style="1" customWidth="1"/>
    <col min="158" max="158" width="0.875" style="1" hidden="1" customWidth="1"/>
    <col min="159" max="159" width="0.875" style="1" customWidth="1"/>
    <col min="160" max="160" width="0.37109375" style="1" customWidth="1"/>
    <col min="161" max="161" width="1.625" style="1" customWidth="1"/>
    <col min="162" max="162" width="1.875" style="1" hidden="1" customWidth="1"/>
    <col min="163" max="169" width="0.875" style="1" customWidth="1"/>
    <col min="170" max="170" width="0.37109375" style="1" customWidth="1"/>
    <col min="171" max="174" width="0.875" style="1" hidden="1" customWidth="1"/>
    <col min="175" max="179" width="0.875" style="1" customWidth="1"/>
    <col min="180" max="180" width="0.6171875" style="1" customWidth="1"/>
    <col min="181" max="182" width="0.875" style="1" hidden="1" customWidth="1"/>
    <col min="183" max="204" width="0.875" style="1" customWidth="1"/>
    <col min="205" max="205" width="7.00390625" style="1" customWidth="1"/>
    <col min="206" max="16384" width="0.875" style="1" customWidth="1"/>
  </cols>
  <sheetData>
    <row r="1" spans="163:205" s="3" customFormat="1" ht="35.25" customHeight="1">
      <c r="FG1" s="9"/>
      <c r="FH1" s="9"/>
      <c r="FJ1" s="9"/>
      <c r="FL1" s="114" t="s">
        <v>26</v>
      </c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</row>
    <row r="3" spans="191:205" ht="12.75">
      <c r="GI3" s="115" t="s">
        <v>0</v>
      </c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7"/>
    </row>
    <row r="4" spans="189:205" ht="12.75">
      <c r="GG4" s="2" t="s">
        <v>2</v>
      </c>
      <c r="GI4" s="115" t="s">
        <v>1</v>
      </c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7"/>
    </row>
    <row r="5" spans="1:205" ht="12.75">
      <c r="A5" s="76" t="s">
        <v>55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GG5" s="2" t="s">
        <v>3</v>
      </c>
      <c r="GI5" s="120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2"/>
    </row>
    <row r="6" spans="1:178" s="3" customFormat="1" ht="11.2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</row>
    <row r="8" spans="69:106" ht="27.75" customHeight="1">
      <c r="BQ8" s="113" t="s">
        <v>35</v>
      </c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6"/>
      <c r="CI8" s="34" t="s">
        <v>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6"/>
    </row>
    <row r="9" spans="67:111" ht="15" customHeight="1">
      <c r="BO9" s="4" t="s">
        <v>5</v>
      </c>
      <c r="BQ9" s="83" t="s">
        <v>60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 t="s">
        <v>69</v>
      </c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5"/>
      <c r="DG9" s="1" t="s">
        <v>7</v>
      </c>
    </row>
    <row r="10" spans="67:205" ht="15" customHeight="1">
      <c r="BO10" s="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G10" s="88" t="s">
        <v>39</v>
      </c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G10" s="15"/>
      <c r="FH10" s="123" t="s">
        <v>61</v>
      </c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</row>
    <row r="11" spans="67:106" ht="15" customHeight="1">
      <c r="BO11" s="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11:205" ht="12.75">
      <c r="DG12" s="1" t="s">
        <v>34</v>
      </c>
      <c r="FH12" s="87" t="s">
        <v>67</v>
      </c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118">
        <v>20</v>
      </c>
      <c r="GG12" s="118"/>
      <c r="GH12" s="118"/>
      <c r="GI12" s="118"/>
      <c r="GJ12" s="119" t="s">
        <v>66</v>
      </c>
      <c r="GK12" s="119"/>
      <c r="GL12" s="119"/>
      <c r="GN12" s="1" t="s">
        <v>9</v>
      </c>
      <c r="GS12" s="86" t="s">
        <v>68</v>
      </c>
      <c r="GT12" s="86"/>
      <c r="GU12" s="86"/>
      <c r="GV12" s="86"/>
      <c r="GW12" s="86"/>
    </row>
    <row r="13" spans="34:205" ht="12.75">
      <c r="AH13" s="2" t="s">
        <v>12</v>
      </c>
      <c r="AJ13" s="76">
        <v>2022</v>
      </c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W13" s="1" t="s">
        <v>13</v>
      </c>
      <c r="AZ13" s="86" t="s">
        <v>44</v>
      </c>
      <c r="BA13" s="86"/>
      <c r="BB13" s="86"/>
      <c r="BC13" s="1" t="s">
        <v>8</v>
      </c>
      <c r="BE13" s="76" t="s">
        <v>59</v>
      </c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87">
        <v>2022</v>
      </c>
      <c r="BR13" s="87"/>
      <c r="BS13" s="87"/>
      <c r="BT13" s="87"/>
      <c r="BU13" s="87"/>
      <c r="BV13" s="87"/>
      <c r="BW13" s="87"/>
      <c r="BY13" s="1" t="s">
        <v>14</v>
      </c>
      <c r="DG13" s="1" t="s">
        <v>10</v>
      </c>
      <c r="FJ13" s="5"/>
      <c r="FK13" s="76">
        <f>BI18+BI19+BI21+BI23+BI26+BI24</f>
        <v>5.73</v>
      </c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W13" s="2" t="s">
        <v>11</v>
      </c>
    </row>
    <row r="15" spans="1:205" ht="12.75" customHeight="1">
      <c r="A15" s="110" t="s">
        <v>15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61" t="s">
        <v>27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18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61" t="s">
        <v>40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3"/>
      <c r="CM15" s="110" t="s">
        <v>19</v>
      </c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2"/>
      <c r="FG15" s="92" t="s">
        <v>30</v>
      </c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4"/>
      <c r="GI15" s="92" t="s">
        <v>20</v>
      </c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4"/>
    </row>
    <row r="16" spans="1:205" ht="79.5" customHeight="1">
      <c r="A16" s="89" t="s">
        <v>16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89" t="s">
        <v>17</v>
      </c>
      <c r="V16" s="90"/>
      <c r="W16" s="90"/>
      <c r="X16" s="90"/>
      <c r="Y16" s="90"/>
      <c r="Z16" s="90"/>
      <c r="AA16" s="90"/>
      <c r="AB16" s="90"/>
      <c r="AC16" s="90"/>
      <c r="AD16" s="91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  <c r="BX16" s="64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6"/>
      <c r="CM16" s="29" t="s">
        <v>42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  <c r="CY16" s="29" t="s">
        <v>48</v>
      </c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1"/>
      <c r="DK16" s="29" t="s">
        <v>29</v>
      </c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1"/>
      <c r="DW16" s="29" t="s">
        <v>43</v>
      </c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1"/>
      <c r="EI16" s="19" t="s">
        <v>49</v>
      </c>
      <c r="EJ16" s="20" t="s">
        <v>50</v>
      </c>
      <c r="EK16" s="29" t="s">
        <v>33</v>
      </c>
      <c r="EL16" s="30"/>
      <c r="EM16" s="30"/>
      <c r="EN16" s="30"/>
      <c r="EO16" s="30"/>
      <c r="EP16" s="30"/>
      <c r="EQ16" s="30"/>
      <c r="ER16" s="30"/>
      <c r="ES16" s="30"/>
      <c r="ET16" s="30"/>
      <c r="EU16" s="31"/>
      <c r="EV16" s="29" t="s">
        <v>45</v>
      </c>
      <c r="EW16" s="30"/>
      <c r="EX16" s="30"/>
      <c r="EY16" s="30"/>
      <c r="EZ16" s="30"/>
      <c r="FA16" s="30"/>
      <c r="FB16" s="30"/>
      <c r="FC16" s="30"/>
      <c r="FD16" s="30"/>
      <c r="FE16" s="30"/>
      <c r="FF16" s="31"/>
      <c r="FG16" s="95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7"/>
      <c r="GI16" s="95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7"/>
    </row>
    <row r="17" spans="1:205" ht="12.75">
      <c r="A17" s="67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>
        <v>2</v>
      </c>
      <c r="V17" s="67"/>
      <c r="W17" s="67"/>
      <c r="X17" s="67"/>
      <c r="Y17" s="67"/>
      <c r="Z17" s="67"/>
      <c r="AA17" s="67"/>
      <c r="AB17" s="67"/>
      <c r="AC17" s="67"/>
      <c r="AD17" s="67"/>
      <c r="AE17" s="67">
        <v>3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>
        <v>4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>
        <v>5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34">
        <v>6</v>
      </c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  <c r="CY17" s="34">
        <v>7</v>
      </c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6"/>
      <c r="DK17" s="34">
        <v>8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6"/>
      <c r="DW17" s="34">
        <v>9</v>
      </c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6"/>
      <c r="EI17" s="12">
        <v>10</v>
      </c>
      <c r="EJ17" s="18">
        <v>11</v>
      </c>
      <c r="EK17" s="34">
        <v>12</v>
      </c>
      <c r="EL17" s="35"/>
      <c r="EM17" s="35"/>
      <c r="EN17" s="35"/>
      <c r="EO17" s="35"/>
      <c r="EP17" s="35"/>
      <c r="EQ17" s="35"/>
      <c r="ER17" s="35"/>
      <c r="ES17" s="35"/>
      <c r="ET17" s="35"/>
      <c r="EU17" s="36"/>
      <c r="EV17" s="34">
        <v>13</v>
      </c>
      <c r="EW17" s="35"/>
      <c r="EX17" s="35"/>
      <c r="EY17" s="35"/>
      <c r="EZ17" s="35"/>
      <c r="FA17" s="35"/>
      <c r="FB17" s="35"/>
      <c r="FC17" s="35"/>
      <c r="FD17" s="35"/>
      <c r="FE17" s="35"/>
      <c r="FF17" s="36"/>
      <c r="FG17" s="34">
        <v>14</v>
      </c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6"/>
      <c r="GI17" s="67">
        <v>15</v>
      </c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</row>
    <row r="18" spans="1:205" ht="12.75" customHeight="1">
      <c r="A18" s="104" t="s">
        <v>28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75" t="s">
        <v>41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68">
        <v>1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48">
        <v>23894</v>
      </c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13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13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13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13" t="s">
        <v>56</v>
      </c>
      <c r="DX18" s="48">
        <f>BX18*5%</f>
        <v>1194.7</v>
      </c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17"/>
      <c r="EJ18" s="17"/>
      <c r="EK18" s="98"/>
      <c r="EL18" s="99"/>
      <c r="EM18" s="99"/>
      <c r="EN18" s="99"/>
      <c r="EO18" s="99"/>
      <c r="EP18" s="99"/>
      <c r="EQ18" s="99"/>
      <c r="ER18" s="99"/>
      <c r="ES18" s="99"/>
      <c r="ET18" s="99"/>
      <c r="EU18" s="100"/>
      <c r="EV18" s="98">
        <f>(DX18+BX18)*15%</f>
        <v>3763.305</v>
      </c>
      <c r="EW18" s="99"/>
      <c r="EX18" s="99"/>
      <c r="EY18" s="99"/>
      <c r="EZ18" s="99"/>
      <c r="FA18" s="99"/>
      <c r="FB18" s="99"/>
      <c r="FC18" s="99"/>
      <c r="FD18" s="99"/>
      <c r="FE18" s="99"/>
      <c r="FF18" s="100"/>
      <c r="FG18" s="98">
        <f>EV18+DX18+DL18+CZ18+CN18+BX18</f>
        <v>28852.005</v>
      </c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100"/>
      <c r="GI18" s="101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3"/>
    </row>
    <row r="19" spans="1:205" ht="25.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75" t="s">
        <v>57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68">
        <v>1</v>
      </c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48">
        <v>5048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13" t="s">
        <v>36</v>
      </c>
      <c r="CN19" s="48">
        <f>BX19*CM19</f>
        <v>1514.3999999999999</v>
      </c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13" t="s">
        <v>36</v>
      </c>
      <c r="CZ19" s="48">
        <f>BX19*CY19</f>
        <v>1514.3999999999999</v>
      </c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22" t="s">
        <v>58</v>
      </c>
      <c r="DL19" s="48">
        <f>BX19*DK19</f>
        <v>7672.96</v>
      </c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13" t="s">
        <v>46</v>
      </c>
      <c r="DX19" s="48">
        <f>BX19*DW19</f>
        <v>3028.7999999999997</v>
      </c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17"/>
      <c r="EJ19" s="17"/>
      <c r="EK19" s="98"/>
      <c r="EL19" s="99"/>
      <c r="EM19" s="99"/>
      <c r="EN19" s="99"/>
      <c r="EO19" s="99"/>
      <c r="EP19" s="99"/>
      <c r="EQ19" s="99"/>
      <c r="ER19" s="99"/>
      <c r="ES19" s="99"/>
      <c r="ET19" s="99"/>
      <c r="EU19" s="100"/>
      <c r="EV19" s="98">
        <f>(BX19+CN19+CZ19+DL19+DX19+EK19)*15%</f>
        <v>2816.7839999999997</v>
      </c>
      <c r="EW19" s="99"/>
      <c r="EX19" s="99"/>
      <c r="EY19" s="99"/>
      <c r="EZ19" s="99"/>
      <c r="FA19" s="99"/>
      <c r="FB19" s="99"/>
      <c r="FC19" s="99"/>
      <c r="FD19" s="99"/>
      <c r="FE19" s="99"/>
      <c r="FF19" s="100"/>
      <c r="FG19" s="48">
        <f>BX19+CN19+DL19+CZ19+DX19+EV19+EK19</f>
        <v>21595.344</v>
      </c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</row>
    <row r="20" spans="1:205" ht="13.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7"/>
      <c r="FF20" s="10"/>
      <c r="FG20" s="133">
        <f>FG19+FG18</f>
        <v>50447.349</v>
      </c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</row>
    <row r="21" spans="1:205" ht="26.25" customHeight="1">
      <c r="A21" s="49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/>
      <c r="AE21" s="69" t="s">
        <v>51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1"/>
      <c r="BI21" s="37">
        <v>0.73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9"/>
      <c r="BX21" s="37">
        <v>2263.2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9"/>
      <c r="CM21" s="32" t="s">
        <v>38</v>
      </c>
      <c r="CN21" s="37">
        <f>BX21*10%</f>
        <v>226.32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2" t="s">
        <v>36</v>
      </c>
      <c r="CZ21" s="37">
        <f>BX21*30%</f>
        <v>678.9599999999999</v>
      </c>
      <c r="DA21" s="38"/>
      <c r="DB21" s="38"/>
      <c r="DC21" s="38"/>
      <c r="DD21" s="38"/>
      <c r="DE21" s="38"/>
      <c r="DF21" s="38"/>
      <c r="DG21" s="38"/>
      <c r="DH21" s="38"/>
      <c r="DI21" s="38"/>
      <c r="DJ21" s="39"/>
      <c r="DK21" s="32" t="s">
        <v>47</v>
      </c>
      <c r="DL21" s="55">
        <f>BX21*120%</f>
        <v>2715.8399999999997</v>
      </c>
      <c r="DM21" s="56"/>
      <c r="DN21" s="56"/>
      <c r="DO21" s="56"/>
      <c r="DP21" s="56"/>
      <c r="DQ21" s="56"/>
      <c r="DR21" s="56"/>
      <c r="DS21" s="56"/>
      <c r="DT21" s="56"/>
      <c r="DU21" s="56"/>
      <c r="DV21" s="57"/>
      <c r="DW21" s="32" t="s">
        <v>37</v>
      </c>
      <c r="DX21" s="37">
        <f>BX21*70%</f>
        <v>1584.2399999999998</v>
      </c>
      <c r="DY21" s="38"/>
      <c r="DZ21" s="38"/>
      <c r="EA21" s="38"/>
      <c r="EB21" s="38"/>
      <c r="EC21" s="38"/>
      <c r="ED21" s="38"/>
      <c r="EE21" s="38"/>
      <c r="EF21" s="38"/>
      <c r="EG21" s="38"/>
      <c r="EH21" s="39"/>
      <c r="EI21" s="46"/>
      <c r="EJ21" s="46"/>
      <c r="EK21" s="37">
        <v>3685.11</v>
      </c>
      <c r="EL21" s="38"/>
      <c r="EM21" s="38"/>
      <c r="EN21" s="38"/>
      <c r="EO21" s="38"/>
      <c r="EP21" s="38"/>
      <c r="EQ21" s="38"/>
      <c r="ER21" s="38"/>
      <c r="ES21" s="38"/>
      <c r="ET21" s="38"/>
      <c r="EU21" s="39"/>
      <c r="EV21" s="55">
        <f>(EK21+DX21+DL21+CZ21+CN21+BX21)*15%</f>
        <v>1673.0504999999996</v>
      </c>
      <c r="EW21" s="56"/>
      <c r="EX21" s="56"/>
      <c r="EY21" s="56"/>
      <c r="EZ21" s="56"/>
      <c r="FA21" s="56"/>
      <c r="FB21" s="56"/>
      <c r="FC21" s="56"/>
      <c r="FD21" s="56"/>
      <c r="FE21" s="57"/>
      <c r="FF21" s="21"/>
      <c r="FG21" s="127">
        <f>EV21+EK21+DX21+DL21+CZ21+CN21+BX21</f>
        <v>12826.7205</v>
      </c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9"/>
      <c r="GI21" s="37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9"/>
    </row>
    <row r="22" spans="1:205" ht="22.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4"/>
      <c r="BI22" s="40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2"/>
      <c r="BX22" s="40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2"/>
      <c r="CM22" s="33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33"/>
      <c r="CZ22" s="40"/>
      <c r="DA22" s="41"/>
      <c r="DB22" s="41"/>
      <c r="DC22" s="41"/>
      <c r="DD22" s="41"/>
      <c r="DE22" s="41"/>
      <c r="DF22" s="41"/>
      <c r="DG22" s="41"/>
      <c r="DH22" s="41"/>
      <c r="DI22" s="41"/>
      <c r="DJ22" s="42"/>
      <c r="DK22" s="33"/>
      <c r="DL22" s="58"/>
      <c r="DM22" s="59"/>
      <c r="DN22" s="59"/>
      <c r="DO22" s="59"/>
      <c r="DP22" s="59"/>
      <c r="DQ22" s="59"/>
      <c r="DR22" s="59"/>
      <c r="DS22" s="59"/>
      <c r="DT22" s="59"/>
      <c r="DU22" s="59"/>
      <c r="DV22" s="60"/>
      <c r="DW22" s="33"/>
      <c r="DX22" s="40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7"/>
      <c r="EJ22" s="47"/>
      <c r="EK22" s="40"/>
      <c r="EL22" s="41"/>
      <c r="EM22" s="41"/>
      <c r="EN22" s="41"/>
      <c r="EO22" s="41"/>
      <c r="EP22" s="41"/>
      <c r="EQ22" s="41"/>
      <c r="ER22" s="41"/>
      <c r="ES22" s="41"/>
      <c r="ET22" s="41"/>
      <c r="EU22" s="42"/>
      <c r="EV22" s="58"/>
      <c r="EW22" s="59"/>
      <c r="EX22" s="59"/>
      <c r="EY22" s="59"/>
      <c r="EZ22" s="59"/>
      <c r="FA22" s="59"/>
      <c r="FB22" s="59"/>
      <c r="FC22" s="59"/>
      <c r="FD22" s="59"/>
      <c r="FE22" s="60"/>
      <c r="FF22" s="10"/>
      <c r="FG22" s="130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2"/>
      <c r="GI22" s="40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2"/>
    </row>
    <row r="23" spans="1:205" ht="25.5" customHeight="1">
      <c r="A23" s="104" t="s">
        <v>31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75" t="s">
        <v>32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68">
        <v>1.5</v>
      </c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48">
        <v>3225</v>
      </c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13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13" t="s">
        <v>38</v>
      </c>
      <c r="CZ23" s="68">
        <f>BX23*10%</f>
        <v>322.5</v>
      </c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13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13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16"/>
      <c r="EJ23" s="16"/>
      <c r="EK23" s="98">
        <v>19371.01</v>
      </c>
      <c r="EL23" s="99"/>
      <c r="EM23" s="99"/>
      <c r="EN23" s="99"/>
      <c r="EO23" s="99"/>
      <c r="EP23" s="99"/>
      <c r="EQ23" s="99"/>
      <c r="ER23" s="99"/>
      <c r="ES23" s="99"/>
      <c r="ET23" s="99"/>
      <c r="EU23" s="100"/>
      <c r="EV23" s="98">
        <f>(EJ23+CZ23+BX23+EK23)*15%</f>
        <v>3437.7764999999995</v>
      </c>
      <c r="EW23" s="99"/>
      <c r="EX23" s="99"/>
      <c r="EY23" s="99"/>
      <c r="EZ23" s="99"/>
      <c r="FA23" s="99"/>
      <c r="FB23" s="99"/>
      <c r="FC23" s="99"/>
      <c r="FD23" s="99"/>
      <c r="FE23" s="99"/>
      <c r="FF23" s="100"/>
      <c r="FG23" s="48">
        <f>EV23+EK23+CZ23+BX23</f>
        <v>26356.2865</v>
      </c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</row>
    <row r="24" spans="1:205" ht="25.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75" t="s">
        <v>62</v>
      </c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68">
        <v>1</v>
      </c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48">
        <v>2618</v>
      </c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13" t="s">
        <v>38</v>
      </c>
      <c r="CN24" s="138">
        <f>BX24*CM24</f>
        <v>261.8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13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13" t="s">
        <v>63</v>
      </c>
      <c r="DL24" s="48">
        <f>BX24*DK24</f>
        <v>3010.7</v>
      </c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13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16"/>
      <c r="EJ24" s="16">
        <f>BX24*10%</f>
        <v>261.8</v>
      </c>
      <c r="EK24" s="98">
        <v>9126.71</v>
      </c>
      <c r="EL24" s="99"/>
      <c r="EM24" s="99"/>
      <c r="EN24" s="99"/>
      <c r="EO24" s="99"/>
      <c r="EP24" s="99"/>
      <c r="EQ24" s="99"/>
      <c r="ER24" s="99"/>
      <c r="ES24" s="99"/>
      <c r="ET24" s="99"/>
      <c r="EU24" s="100"/>
      <c r="EV24" s="98">
        <f>(EK24+EJ24+DL24+CN24+BX24)*15%</f>
        <v>2291.8514999999998</v>
      </c>
      <c r="EW24" s="99"/>
      <c r="EX24" s="99"/>
      <c r="EY24" s="99"/>
      <c r="EZ24" s="99"/>
      <c r="FA24" s="99"/>
      <c r="FB24" s="99"/>
      <c r="FC24" s="99"/>
      <c r="FD24" s="99"/>
      <c r="FE24" s="99"/>
      <c r="FF24" s="100"/>
      <c r="FG24" s="48">
        <f>BX24+CN24+DL24+EV24+EK24+EJ24</f>
        <v>17570.8615</v>
      </c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26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8"/>
    </row>
    <row r="25" spans="1:205" ht="25.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6"/>
      <c r="FG25" s="78">
        <f>SUM(FG23:FG24)</f>
        <v>43927.148</v>
      </c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23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5"/>
    </row>
    <row r="26" spans="1:205" ht="12.75" customHeight="1">
      <c r="A26" s="43" t="s">
        <v>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75" t="s">
        <v>54</v>
      </c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68">
        <v>0.5</v>
      </c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48">
        <v>1075</v>
      </c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13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13" t="s">
        <v>38</v>
      </c>
      <c r="CZ26" s="48">
        <f>BX26*10%</f>
        <v>107.5</v>
      </c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13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13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16"/>
      <c r="EJ26" s="16"/>
      <c r="EK26" s="98">
        <v>6457</v>
      </c>
      <c r="EL26" s="99"/>
      <c r="EM26" s="99"/>
      <c r="EN26" s="99"/>
      <c r="EO26" s="99"/>
      <c r="EP26" s="99"/>
      <c r="EQ26" s="99"/>
      <c r="ER26" s="99"/>
      <c r="ES26" s="99"/>
      <c r="ET26" s="99"/>
      <c r="EU26" s="100"/>
      <c r="EV26" s="98">
        <f>(EK26+CZ26+BX26)*15%</f>
        <v>1145.925</v>
      </c>
      <c r="EW26" s="99"/>
      <c r="EX26" s="99"/>
      <c r="EY26" s="99"/>
      <c r="EZ26" s="99"/>
      <c r="FA26" s="99"/>
      <c r="FB26" s="99"/>
      <c r="FC26" s="99"/>
      <c r="FD26" s="99"/>
      <c r="FE26" s="99"/>
      <c r="FF26" s="100"/>
      <c r="FG26" s="78">
        <f>EV26+EK26+CZ26+BX26</f>
        <v>8785.425</v>
      </c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</row>
    <row r="27" spans="59:190" ht="12.75">
      <c r="BG27" s="2" t="s">
        <v>21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11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13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13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13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16"/>
      <c r="EJ27" s="16"/>
      <c r="EK27" s="80"/>
      <c r="EL27" s="81"/>
      <c r="EM27" s="81"/>
      <c r="EN27" s="81"/>
      <c r="EO27" s="81"/>
      <c r="EP27" s="81"/>
      <c r="EQ27" s="81"/>
      <c r="ER27" s="81"/>
      <c r="ES27" s="81"/>
      <c r="ET27" s="81"/>
      <c r="EU27" s="82"/>
      <c r="EV27" s="80"/>
      <c r="EW27" s="81"/>
      <c r="EX27" s="81"/>
      <c r="EY27" s="81"/>
      <c r="EZ27" s="81"/>
      <c r="FA27" s="81"/>
      <c r="FB27" s="81"/>
      <c r="FC27" s="81"/>
      <c r="FD27" s="81"/>
      <c r="FE27" s="81"/>
      <c r="FF27" s="82"/>
      <c r="FG27" s="78">
        <f>FG20+FG21+FG25+FG26</f>
        <v>115986.6425</v>
      </c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</row>
    <row r="29" spans="1:190" ht="24" customHeight="1">
      <c r="A29" s="7" t="s">
        <v>22</v>
      </c>
      <c r="AJ29" s="76" t="s">
        <v>64</v>
      </c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5"/>
      <c r="CB29" s="5"/>
      <c r="CC29" s="5"/>
      <c r="CD29" s="5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G29" s="76" t="s">
        <v>65</v>
      </c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</row>
    <row r="30" spans="1:190" s="3" customFormat="1" ht="11.25">
      <c r="A30" s="8"/>
      <c r="AJ30" s="77" t="s">
        <v>23</v>
      </c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6"/>
      <c r="CB30" s="6"/>
      <c r="CC30" s="6"/>
      <c r="CD30" s="6"/>
      <c r="CE30" s="77" t="s">
        <v>24</v>
      </c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G30" s="77" t="s">
        <v>25</v>
      </c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</row>
    <row r="31" ht="12.75">
      <c r="A31" s="7"/>
    </row>
    <row r="32" spans="1:106" ht="12.75">
      <c r="A32" s="7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</row>
    <row r="33" spans="36:106" s="3" customFormat="1" ht="11.25"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</row>
  </sheetData>
  <sheetProtection/>
  <mergeCells count="148">
    <mergeCell ref="FG24:GH24"/>
    <mergeCell ref="CN24:CX24"/>
    <mergeCell ref="CZ24:DJ24"/>
    <mergeCell ref="DL24:DV24"/>
    <mergeCell ref="DX24:EH24"/>
    <mergeCell ref="EK24:EU24"/>
    <mergeCell ref="EV24:FF24"/>
    <mergeCell ref="EV19:FF19"/>
    <mergeCell ref="EV18:FF18"/>
    <mergeCell ref="GI19:GW19"/>
    <mergeCell ref="EK19:EU19"/>
    <mergeCell ref="EV23:FF23"/>
    <mergeCell ref="FG17:GH17"/>
    <mergeCell ref="GI21:GW22"/>
    <mergeCell ref="CZ26:DJ26"/>
    <mergeCell ref="FG23:GH23"/>
    <mergeCell ref="DW21:DW22"/>
    <mergeCell ref="GI26:GW26"/>
    <mergeCell ref="FG20:GH20"/>
    <mergeCell ref="GI20:GW20"/>
    <mergeCell ref="A20:FE20"/>
    <mergeCell ref="EK26:EU26"/>
    <mergeCell ref="EK23:EU23"/>
    <mergeCell ref="DL23:DV23"/>
    <mergeCell ref="BX26:CL26"/>
    <mergeCell ref="FG26:GH26"/>
    <mergeCell ref="AE23:BH23"/>
    <mergeCell ref="EV21:FE22"/>
    <mergeCell ref="FG21:GH22"/>
    <mergeCell ref="CN26:CX26"/>
    <mergeCell ref="DL26:DV26"/>
    <mergeCell ref="DX26:EH26"/>
    <mergeCell ref="EV26:FF26"/>
    <mergeCell ref="BI23:BW23"/>
    <mergeCell ref="BX23:CL23"/>
    <mergeCell ref="FG25:GH25"/>
    <mergeCell ref="A25:FF25"/>
    <mergeCell ref="DX23:EH23"/>
    <mergeCell ref="GI23:GW23"/>
    <mergeCell ref="A23:AD24"/>
    <mergeCell ref="AE24:BH24"/>
    <mergeCell ref="BI24:BW24"/>
    <mergeCell ref="BX24:CL24"/>
    <mergeCell ref="FL1:GW1"/>
    <mergeCell ref="GI3:GW3"/>
    <mergeCell ref="GF12:GI12"/>
    <mergeCell ref="GJ12:GL12"/>
    <mergeCell ref="GS12:GW12"/>
    <mergeCell ref="GI4:GW4"/>
    <mergeCell ref="GI5:GW5"/>
    <mergeCell ref="FH12:GE12"/>
    <mergeCell ref="FH10:GW10"/>
    <mergeCell ref="A5:FV5"/>
    <mergeCell ref="A6:FV6"/>
    <mergeCell ref="FK13:GO13"/>
    <mergeCell ref="EV16:FF16"/>
    <mergeCell ref="EK16:EU16"/>
    <mergeCell ref="CI8:DB8"/>
    <mergeCell ref="CI9:DB9"/>
    <mergeCell ref="CM15:FF15"/>
    <mergeCell ref="A15:AD15"/>
    <mergeCell ref="DW16:EH16"/>
    <mergeCell ref="BQ8:CH8"/>
    <mergeCell ref="U17:AD17"/>
    <mergeCell ref="A18:AD19"/>
    <mergeCell ref="CN19:CX19"/>
    <mergeCell ref="BI19:BW19"/>
    <mergeCell ref="AE17:BH17"/>
    <mergeCell ref="BI17:BW17"/>
    <mergeCell ref="CN18:CX18"/>
    <mergeCell ref="GI15:GW16"/>
    <mergeCell ref="CZ18:DJ18"/>
    <mergeCell ref="CY16:DJ16"/>
    <mergeCell ref="FG15:GH16"/>
    <mergeCell ref="EK17:EU17"/>
    <mergeCell ref="EK18:EU18"/>
    <mergeCell ref="GI17:GW17"/>
    <mergeCell ref="GI18:GW18"/>
    <mergeCell ref="FG18:GH18"/>
    <mergeCell ref="EV17:FF17"/>
    <mergeCell ref="A16:T16"/>
    <mergeCell ref="A17:T17"/>
    <mergeCell ref="DX19:EH19"/>
    <mergeCell ref="CY17:DJ17"/>
    <mergeCell ref="DK17:DV17"/>
    <mergeCell ref="DW17:EH17"/>
    <mergeCell ref="DK16:DV16"/>
    <mergeCell ref="DL18:DV18"/>
    <mergeCell ref="DX18:EH18"/>
    <mergeCell ref="U16:AD16"/>
    <mergeCell ref="AJ33:BE33"/>
    <mergeCell ref="BJ33:DB33"/>
    <mergeCell ref="AJ29:BZ29"/>
    <mergeCell ref="AJ30:BZ30"/>
    <mergeCell ref="CE29:DB29"/>
    <mergeCell ref="FG19:GH19"/>
    <mergeCell ref="DL19:DV19"/>
    <mergeCell ref="AE26:BH26"/>
    <mergeCell ref="BI26:BW26"/>
    <mergeCell ref="AJ32:BE32"/>
    <mergeCell ref="BQ9:CH9"/>
    <mergeCell ref="AJ13:AU13"/>
    <mergeCell ref="AZ13:BB13"/>
    <mergeCell ref="BE13:BP13"/>
    <mergeCell ref="BQ13:BW13"/>
    <mergeCell ref="CE30:DB30"/>
    <mergeCell ref="CN27:CX27"/>
    <mergeCell ref="CZ27:DJ27"/>
    <mergeCell ref="CZ23:DJ23"/>
    <mergeCell ref="DG10:FE10"/>
    <mergeCell ref="BJ32:DB32"/>
    <mergeCell ref="DG29:GH29"/>
    <mergeCell ref="DG30:GH30"/>
    <mergeCell ref="FG27:GH27"/>
    <mergeCell ref="DL27:DV27"/>
    <mergeCell ref="EV27:FF27"/>
    <mergeCell ref="DX27:EH27"/>
    <mergeCell ref="EK27:EU27"/>
    <mergeCell ref="BI27:BW27"/>
    <mergeCell ref="BX27:CL27"/>
    <mergeCell ref="AE15:BH16"/>
    <mergeCell ref="BX17:CL17"/>
    <mergeCell ref="BI15:BW16"/>
    <mergeCell ref="BX15:CL16"/>
    <mergeCell ref="CN23:CX23"/>
    <mergeCell ref="AE21:BH22"/>
    <mergeCell ref="AE18:BH18"/>
    <mergeCell ref="BI18:BW18"/>
    <mergeCell ref="AE19:BH19"/>
    <mergeCell ref="BX18:CL18"/>
    <mergeCell ref="BX21:CL22"/>
    <mergeCell ref="EJ21:EJ22"/>
    <mergeCell ref="EK21:EU22"/>
    <mergeCell ref="BX19:CL19"/>
    <mergeCell ref="CZ19:DJ19"/>
    <mergeCell ref="A21:AD22"/>
    <mergeCell ref="DL21:DV22"/>
    <mergeCell ref="EI21:EI22"/>
    <mergeCell ref="CM16:CX16"/>
    <mergeCell ref="CM21:CM22"/>
    <mergeCell ref="CM17:CX17"/>
    <mergeCell ref="BI21:BW22"/>
    <mergeCell ref="DX21:EH22"/>
    <mergeCell ref="A26:AD26"/>
    <mergeCell ref="CN21:CX22"/>
    <mergeCell ref="CY21:CY22"/>
    <mergeCell ref="CZ21:DJ22"/>
    <mergeCell ref="DK21:DK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2022-10-21T04:37:07Z</cp:lastPrinted>
  <dcterms:created xsi:type="dcterms:W3CDTF">2004-04-12T06:30:22Z</dcterms:created>
  <dcterms:modified xsi:type="dcterms:W3CDTF">2022-10-21T04:37:28Z</dcterms:modified>
  <cp:category/>
  <cp:version/>
  <cp:contentType/>
  <cp:contentStatus/>
</cp:coreProperties>
</file>